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71" windowWidth="15375" windowHeight="9105" activeTab="0"/>
  </bookViews>
  <sheets>
    <sheet name="Berechnung Hörereignisrichtung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<sst xmlns="http://schemas.openxmlformats.org/spreadsheetml/2006/main" count="34" uniqueCount="28">
  <si>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r>
      <t xml:space="preserve">Berechnung der Hörereignisrichtung  </t>
    </r>
    <r>
      <rPr>
        <b/>
        <sz val="10"/>
        <color indexed="9"/>
        <rFont val="Arial"/>
        <family val="2"/>
      </rPr>
      <t>sengpielaudio</t>
    </r>
  </si>
  <si>
    <t>A = Mikrofoncharakteristik</t>
  </si>
  <si>
    <t>Breite Nieren</t>
  </si>
  <si>
    <t>A =</t>
  </si>
  <si>
    <t>für alle Äquivalenz-Mikrofonsysteme</t>
  </si>
  <si>
    <r>
      <t>a</t>
    </r>
    <r>
      <rPr>
        <sz val="10"/>
        <rFont val="Arial"/>
        <family val="0"/>
      </rPr>
      <t xml:space="preserve"> = Gesamter Achsenwinkel</t>
    </r>
  </si>
  <si>
    <t>Nieren</t>
  </si>
  <si>
    <t>a = Mikrofonbasis</t>
  </si>
  <si>
    <t>Supernieren</t>
  </si>
  <si>
    <t>Eingabe A:</t>
  </si>
  <si>
    <r>
      <t>s (</t>
    </r>
    <r>
      <rPr>
        <sz val="10"/>
        <rFont val="Symbol"/>
        <family val="1"/>
      </rPr>
      <t>q</t>
    </r>
    <r>
      <rPr>
        <sz val="10"/>
        <rFont val="Arial"/>
        <family val="0"/>
      </rPr>
      <t>) = A + B * cos</t>
    </r>
    <r>
      <rPr>
        <sz val="10"/>
        <rFont val="MT Symbol"/>
        <family val="5"/>
      </rPr>
      <t xml:space="preserve"> q</t>
    </r>
  </si>
  <si>
    <t>Hypernieren</t>
  </si>
  <si>
    <r>
      <t>q</t>
    </r>
    <r>
      <rPr>
        <sz val="10"/>
        <rFont val="Arial"/>
        <family val="2"/>
      </rPr>
      <t xml:space="preserve"> = Schalleinfallswinkel</t>
    </r>
  </si>
  <si>
    <t>Acht</t>
  </si>
  <si>
    <r>
      <t xml:space="preserve">Eingabe </t>
    </r>
    <r>
      <rPr>
        <b/>
        <sz val="10"/>
        <rFont val="Symbol"/>
        <family val="1"/>
      </rPr>
      <t>a:</t>
    </r>
    <r>
      <rPr>
        <b/>
        <sz val="10"/>
        <rFont val="Arial"/>
        <family val="0"/>
      </rPr>
      <t xml:space="preserve"> </t>
    </r>
  </si>
  <si>
    <t>Eingabe a:</t>
  </si>
  <si>
    <r>
      <t xml:space="preserve">     Pegeldifferenz </t>
    </r>
    <r>
      <rPr>
        <sz val="14"/>
        <rFont val="Symbol"/>
        <family val="1"/>
      </rPr>
      <t>D</t>
    </r>
    <r>
      <rPr>
        <sz val="14"/>
        <rFont val="Arial"/>
        <family val="2"/>
      </rPr>
      <t xml:space="preserve"> L</t>
    </r>
  </si>
  <si>
    <r>
      <t xml:space="preserve">   Laufzeitdifferenz </t>
    </r>
    <r>
      <rPr>
        <sz val="14"/>
        <rFont val="Symbol"/>
        <family val="1"/>
      </rPr>
      <t>D</t>
    </r>
    <r>
      <rPr>
        <sz val="14"/>
        <rFont val="Arial"/>
        <family val="2"/>
      </rPr>
      <t xml:space="preserve"> t</t>
    </r>
  </si>
  <si>
    <t>Hörereignisrichtung</t>
  </si>
  <si>
    <t>q</t>
  </si>
  <si>
    <r>
      <t xml:space="preserve">D </t>
    </r>
    <r>
      <rPr>
        <sz val="12"/>
        <rFont val="Arial"/>
        <family val="2"/>
      </rPr>
      <t>L</t>
    </r>
  </si>
  <si>
    <t>b1</t>
  </si>
  <si>
    <r>
      <t xml:space="preserve">D </t>
    </r>
    <r>
      <rPr>
        <sz val="12"/>
        <rFont val="Arial"/>
        <family val="2"/>
      </rPr>
      <t>t</t>
    </r>
  </si>
  <si>
    <t>b2</t>
  </si>
  <si>
    <r>
      <t xml:space="preserve">b </t>
    </r>
    <r>
      <rPr>
        <sz val="12"/>
        <rFont val="Arial"/>
        <family val="0"/>
      </rPr>
      <t>= b1 + b2</t>
    </r>
  </si>
  <si>
    <t>Feineinstellung:</t>
  </si>
  <si>
    <t>Schalleinfallswinkel:</t>
  </si>
  <si>
    <r>
      <t xml:space="preserve">Der Aufnahmebereich des Mikrofonsystems ist 2 </t>
    </r>
    <r>
      <rPr>
        <b/>
        <sz val="10"/>
        <rFont val="Symbol"/>
        <family val="1"/>
      </rPr>
      <t>q</t>
    </r>
    <r>
      <rPr>
        <b/>
        <sz val="10"/>
        <rFont val="Arial"/>
        <family val="2"/>
      </rPr>
      <t xml:space="preserve"> max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</si>
</sst>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\°"/>
    <numFmt numFmtId="173" formatCode="0.00\ &quot;m&quot;"/>
    <numFmt numFmtId="174" formatCode="0.00\ &quot;%&quot;"/>
    <numFmt numFmtId="175" formatCode="0.00\ \d\B"/>
    <numFmt numFmtId="176" formatCode="0.000\ &quot;ms&quot;"/>
    <numFmt numFmtId="177" formatCode="0.0\°"/>
    <numFmt numFmtId="178" formatCode="0.00\°"/>
    <numFmt numFmtId="179" formatCode="0.000\ &quot;%&quot;"/>
    <numFmt numFmtId="180" formatCode="0.0\ &quot;%&quot;"/>
    <numFmt numFmtId="181" formatCode="_-* #,##0.0\ _D_M_-;\-* #,##0.0\ _D_M_-;_-* &quot;-&quot;??\ _D_M_-;_-@_-"/>
    <numFmt numFmtId="182" formatCode="_-* #,##0.000\ _D_M_-;\-* #,##0.000\ _D_M_-;_-* &quot;-&quot;??\ _D_M_-;_-@_-"/>
    <numFmt numFmtId="183" formatCode="0.0\ 00\ &quot;%&quot;"/>
    <numFmt numFmtId="184" formatCode="0.000"/>
    <numFmt numFmtId="185" formatCode="0.0\ &quot;m&quot;"/>
    <numFmt numFmtId="186" formatCode="0.000\ &quot;m&quot;"/>
  </numFmts>
  <fonts count="1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sz val="12"/>
      <name val="Symbol"/>
      <family val="1"/>
    </font>
    <font>
      <sz val="12"/>
      <name val="Arial"/>
      <family val="2"/>
    </font>
    <font>
      <sz val="14"/>
      <name val="Symbol"/>
      <family val="1"/>
    </font>
    <font>
      <sz val="11"/>
      <name val="Arial"/>
      <family val="0"/>
    </font>
    <font>
      <b/>
      <sz val="12"/>
      <name val="Arial"/>
      <family val="2"/>
    </font>
    <font>
      <sz val="10"/>
      <name val="MT Symbol"/>
      <family val="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Symbol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173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74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174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175" fontId="0" fillId="0" borderId="0" xfId="0" applyNumberFormat="1" applyFont="1" applyAlignment="1">
      <alignment horizontal="center"/>
    </xf>
    <xf numFmtId="174" fontId="0" fillId="0" borderId="0" xfId="0" applyNumberFormat="1" applyFont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74" fontId="0" fillId="0" borderId="1" xfId="0" applyNumberForma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4" fontId="0" fillId="0" borderId="1" xfId="0" applyNumberFormat="1" applyFont="1" applyFill="1" applyBorder="1" applyAlignment="1">
      <alignment horizontal="center"/>
    </xf>
    <xf numFmtId="174" fontId="0" fillId="0" borderId="1" xfId="0" applyNumberFormat="1" applyFont="1" applyBorder="1" applyAlignment="1">
      <alignment horizontal="center"/>
    </xf>
    <xf numFmtId="175" fontId="0" fillId="0" borderId="1" xfId="0" applyNumberFormat="1" applyFont="1" applyBorder="1" applyAlignment="1">
      <alignment horizontal="center"/>
    </xf>
    <xf numFmtId="172" fontId="0" fillId="0" borderId="1" xfId="0" applyNumberFormat="1" applyFont="1" applyFill="1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8" fontId="0" fillId="0" borderId="2" xfId="0" applyNumberFormat="1" applyBorder="1" applyAlignment="1">
      <alignment horizontal="center"/>
    </xf>
    <xf numFmtId="176" fontId="0" fillId="0" borderId="1" xfId="0" applyNumberFormat="1" applyFont="1" applyFill="1" applyBorder="1" applyAlignment="1">
      <alignment horizontal="center"/>
    </xf>
    <xf numFmtId="179" fontId="0" fillId="0" borderId="1" xfId="0" applyNumberFormat="1" applyFont="1" applyFill="1" applyBorder="1" applyAlignment="1">
      <alignment horizontal="center"/>
    </xf>
    <xf numFmtId="179" fontId="0" fillId="0" borderId="1" xfId="0" applyNumberFormat="1" applyFont="1" applyBorder="1" applyAlignment="1">
      <alignment horizontal="center"/>
    </xf>
    <xf numFmtId="179" fontId="0" fillId="0" borderId="1" xfId="15" applyNumberFormat="1" applyBorder="1" applyAlignment="1">
      <alignment horizontal="center"/>
    </xf>
    <xf numFmtId="178" fontId="0" fillId="0" borderId="1" xfId="0" applyNumberFormat="1" applyFont="1" applyFill="1" applyBorder="1" applyAlignment="1">
      <alignment horizontal="center"/>
    </xf>
    <xf numFmtId="178" fontId="0" fillId="0" borderId="1" xfId="15" applyNumberFormat="1" applyBorder="1" applyAlignment="1">
      <alignment horizontal="center"/>
    </xf>
    <xf numFmtId="0" fontId="0" fillId="0" borderId="0" xfId="0" applyFont="1" applyAlignment="1">
      <alignment horizontal="left"/>
    </xf>
    <xf numFmtId="0" fontId="11" fillId="0" borderId="1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72" fontId="0" fillId="3" borderId="2" xfId="0" applyNumberFormat="1" applyFont="1" applyFill="1" applyBorder="1" applyAlignment="1">
      <alignment horizontal="center"/>
    </xf>
    <xf numFmtId="0" fontId="13" fillId="4" borderId="0" xfId="0" applyFont="1" applyFill="1" applyAlignment="1">
      <alignment/>
    </xf>
    <xf numFmtId="0" fontId="14" fillId="4" borderId="0" xfId="0" applyFont="1" applyFill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186" fontId="0" fillId="5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5"/>
  <sheetViews>
    <sheetView tabSelected="1" workbookViewId="0" topLeftCell="A1">
      <selection activeCell="K7" sqref="K7"/>
    </sheetView>
  </sheetViews>
  <sheetFormatPr defaultColWidth="11.421875" defaultRowHeight="12.75"/>
  <cols>
    <col min="1" max="1" width="3.7109375" style="0" customWidth="1"/>
    <col min="2" max="2" width="6.7109375" style="0" customWidth="1"/>
    <col min="3" max="3" width="12.00390625" style="0" customWidth="1"/>
    <col min="5" max="5" width="4.7109375" style="0" customWidth="1"/>
    <col min="6" max="6" width="6.7109375" style="0" customWidth="1"/>
    <col min="9" max="9" width="4.7109375" style="0" customWidth="1"/>
    <col min="10" max="10" width="6.7109375" style="0" customWidth="1"/>
    <col min="11" max="11" width="13.28125" style="0" customWidth="1"/>
    <col min="12" max="12" width="8.7109375" style="0" customWidth="1"/>
    <col min="13" max="13" width="3.57421875" style="0" customWidth="1"/>
    <col min="14" max="14" width="3.8515625" style="0" customWidth="1"/>
    <col min="15" max="15" width="6.140625" style="0" customWidth="1"/>
  </cols>
  <sheetData>
    <row r="1" ht="13.5" customHeight="1"/>
    <row r="2" spans="2:17" ht="18">
      <c r="B2" s="53" t="s">
        <v>0</v>
      </c>
      <c r="C2" s="53"/>
      <c r="D2" s="53"/>
      <c r="E2" s="53"/>
      <c r="F2" s="53"/>
      <c r="G2" s="53"/>
      <c r="H2" s="54"/>
      <c r="I2" t="s">
        <v>1</v>
      </c>
      <c r="K2" s="29"/>
      <c r="L2" t="s">
        <v>2</v>
      </c>
      <c r="N2" t="s">
        <v>3</v>
      </c>
      <c r="O2" s="55">
        <v>0.63</v>
      </c>
      <c r="P2" s="29"/>
      <c r="Q2" s="12"/>
    </row>
    <row r="3" spans="2:15" ht="18">
      <c r="B3" s="53" t="s">
        <v>4</v>
      </c>
      <c r="C3" s="53"/>
      <c r="D3" s="53"/>
      <c r="E3" s="53"/>
      <c r="F3" s="53"/>
      <c r="G3" s="53"/>
      <c r="H3" s="54"/>
      <c r="I3" s="11" t="s">
        <v>5</v>
      </c>
      <c r="L3" s="2" t="s">
        <v>6</v>
      </c>
      <c r="M3" s="2"/>
      <c r="N3" s="2" t="s">
        <v>3</v>
      </c>
      <c r="O3" s="56">
        <v>0.5</v>
      </c>
    </row>
    <row r="4" spans="4:15" ht="13.5" customHeight="1" thickBot="1">
      <c r="D4" s="1"/>
      <c r="F4" s="2"/>
      <c r="G4" s="2"/>
      <c r="H4" s="2"/>
      <c r="I4" s="49" t="s">
        <v>7</v>
      </c>
      <c r="K4" s="28"/>
      <c r="L4" s="2" t="s">
        <v>8</v>
      </c>
      <c r="M4" s="19"/>
      <c r="N4" s="2" t="s">
        <v>3</v>
      </c>
      <c r="O4" s="56">
        <v>0.344</v>
      </c>
    </row>
    <row r="5" spans="2:15" ht="13.5" customHeight="1" thickBot="1">
      <c r="B5" s="4"/>
      <c r="C5" s="58" t="s">
        <v>9</v>
      </c>
      <c r="D5" s="51">
        <v>0.5</v>
      </c>
      <c r="G5" s="4"/>
      <c r="H5" s="4"/>
      <c r="I5" s="49" t="s">
        <v>10</v>
      </c>
      <c r="K5" s="3"/>
      <c r="L5" t="s">
        <v>11</v>
      </c>
      <c r="M5" s="3"/>
      <c r="N5" t="s">
        <v>3</v>
      </c>
      <c r="O5" s="57">
        <v>0.25</v>
      </c>
    </row>
    <row r="6" spans="2:15" ht="13.5" thickBot="1">
      <c r="B6" s="4"/>
      <c r="C6" s="4"/>
      <c r="D6" s="7"/>
      <c r="E6" s="4"/>
      <c r="F6" s="5"/>
      <c r="G6" s="5"/>
      <c r="H6" s="2"/>
      <c r="I6" s="11" t="s">
        <v>12</v>
      </c>
      <c r="K6" s="3"/>
      <c r="L6" t="s">
        <v>13</v>
      </c>
      <c r="N6" t="s">
        <v>3</v>
      </c>
      <c r="O6" s="57">
        <v>0</v>
      </c>
    </row>
    <row r="7" spans="2:11" ht="13.5" thickBot="1">
      <c r="B7" s="4"/>
      <c r="C7" s="59" t="s">
        <v>14</v>
      </c>
      <c r="D7" s="52">
        <v>110</v>
      </c>
      <c r="F7" s="5"/>
      <c r="G7" s="60" t="s">
        <v>15</v>
      </c>
      <c r="H7" s="61">
        <v>0.17</v>
      </c>
      <c r="I7" s="2"/>
      <c r="K7" s="3"/>
    </row>
    <row r="8" spans="2:11" ht="12.75">
      <c r="B8" s="4"/>
      <c r="C8" s="8"/>
      <c r="D8" s="9"/>
      <c r="F8" s="5"/>
      <c r="G8" s="10"/>
      <c r="H8" s="11"/>
      <c r="I8" s="2"/>
      <c r="K8" s="3"/>
    </row>
    <row r="9" spans="2:11" ht="16.5" customHeight="1">
      <c r="B9" s="12" t="s">
        <v>16</v>
      </c>
      <c r="C9" s="12"/>
      <c r="D9" s="13"/>
      <c r="E9" s="12"/>
      <c r="F9" s="14" t="s">
        <v>17</v>
      </c>
      <c r="G9" s="15"/>
      <c r="H9" s="14"/>
      <c r="I9" s="14"/>
      <c r="J9" s="30" t="s">
        <v>18</v>
      </c>
      <c r="K9" s="16"/>
    </row>
    <row r="10" spans="2:11" ht="12.75" customHeight="1">
      <c r="B10" s="12"/>
      <c r="C10" s="12"/>
      <c r="D10" s="13"/>
      <c r="E10" s="12"/>
      <c r="F10" s="14"/>
      <c r="G10" s="15"/>
      <c r="H10" s="14"/>
      <c r="I10" s="14"/>
      <c r="J10" s="30"/>
      <c r="K10" s="16"/>
    </row>
    <row r="11" spans="2:15" ht="13.5" customHeight="1">
      <c r="B11" s="31" t="s">
        <v>19</v>
      </c>
      <c r="C11" s="31" t="s">
        <v>20</v>
      </c>
      <c r="D11" s="32" t="s">
        <v>21</v>
      </c>
      <c r="E11" s="20"/>
      <c r="F11" s="33" t="s">
        <v>19</v>
      </c>
      <c r="G11" s="33" t="s">
        <v>22</v>
      </c>
      <c r="H11" s="34" t="s">
        <v>23</v>
      </c>
      <c r="I11" s="21"/>
      <c r="J11" s="31" t="s">
        <v>19</v>
      </c>
      <c r="K11" s="50" t="s">
        <v>24</v>
      </c>
      <c r="O11" s="55"/>
    </row>
    <row r="12" spans="2:15" ht="12.75">
      <c r="B12" s="36">
        <v>0</v>
      </c>
      <c r="C12" s="39">
        <f>ABS(20*LOG(ABS(($D$5+(1-$D$5)*COS($D$7*PI()/180/2+$B12*PI()/180))/($D$5+(1-$D$5)*COS($D$7*PI()/180/2-$B12*PI()/180)))))</f>
        <v>0</v>
      </c>
      <c r="D12" s="38">
        <f>IF((1.729349558*10^-4*$C12^4-4.932667999*10^-3*$C12^3-0.1485249855*$C12*$C12+8.81863307*$C12)&gt;=100.01,100,(1.729349558*10^-4*$C12^4-4.932667999*10^-3*$C12^3-0.1485249855*$C12*$C12+8.81863307*$C12))</f>
        <v>0</v>
      </c>
      <c r="F12" s="40">
        <f>B12</f>
        <v>0</v>
      </c>
      <c r="G12" s="43">
        <f>($H$7*SIN($B12*PI()/180))/343*1000</f>
        <v>0</v>
      </c>
      <c r="H12" s="37">
        <f>IF((21.090084*$G12^4-61.293151*$G12^3+17.099029*$G12*$G12+107.74868*$G12)&gt;100.1,100,(21.090084*$G12^4-61.293151*$G12^3+17.099029*$G12*$G12+107.74868*$G12))</f>
        <v>0</v>
      </c>
      <c r="I12" s="18"/>
      <c r="J12" s="36">
        <f>B12</f>
        <v>0</v>
      </c>
      <c r="K12" s="35">
        <f>IF((D12+H12)&gt;=100.1,100,(D12+H12))</f>
        <v>0</v>
      </c>
      <c r="L12" s="2"/>
      <c r="M12" s="2"/>
      <c r="N12" s="2"/>
      <c r="O12" s="56"/>
    </row>
    <row r="13" spans="2:15" ht="12.75">
      <c r="B13" s="36">
        <f>B12+5</f>
        <v>5</v>
      </c>
      <c r="C13" s="39">
        <f aca="true" t="shared" si="0" ref="C13:C30">ABS(20*LOG(ABS(($D$5+(1-$D$5)*COS($D$7*PI()/180/2+$B13*PI()/180))/($D$5+(1-$D$5)*COS($D$7*PI()/180/2-$B13*PI()/180)))))</f>
        <v>0.7898031916219397</v>
      </c>
      <c r="D13" s="38">
        <f aca="true" t="shared" si="1" ref="D13:D30">IF((1.729349558*10^-4*$C13^4-4.932667999*10^-3*$C13^3-0.1485249855*$C13*$C13+8.81863307*$C13)&gt;=100.01,100,(1.729349558*10^-4*$C13^4-4.932667999*10^-3*$C13^3-0.1485249855*$C13*$C13+8.81863307*$C13))</f>
        <v>6.86997339081303</v>
      </c>
      <c r="F13" s="40">
        <f aca="true" t="shared" si="2" ref="F13:F30">B13</f>
        <v>5</v>
      </c>
      <c r="G13" s="43">
        <f aca="true" t="shared" si="3" ref="G13:G30">($H$7*SIN($B13*PI()/180))/343*1000</f>
        <v>0.043196723810792675</v>
      </c>
      <c r="H13" s="37">
        <f aca="true" t="shared" si="4" ref="H13:H30">IF((21.090084*$G13^4-61.293151*$G13^3+17.099029*$G13*$G13+107.74868*$G13)&gt;100.1,100,(21.090084*$G13^4-61.293151*$G13^3+17.099029*$G13*$G13+107.74868*$G13))</f>
        <v>4.68142902850086</v>
      </c>
      <c r="I13" s="18"/>
      <c r="J13" s="36">
        <f aca="true" t="shared" si="5" ref="J13:J30">B13</f>
        <v>5</v>
      </c>
      <c r="K13" s="35">
        <f aca="true" t="shared" si="6" ref="K13:K30">IF((D13+H13)&gt;=100.1,100,(D13+H13))</f>
        <v>11.55140241931389</v>
      </c>
      <c r="L13" s="2"/>
      <c r="M13" s="19"/>
      <c r="N13" s="2"/>
      <c r="O13" s="56"/>
    </row>
    <row r="14" spans="2:15" ht="12.75">
      <c r="B14" s="36">
        <f aca="true" t="shared" si="7" ref="B14:B30">B13+5</f>
        <v>10</v>
      </c>
      <c r="C14" s="39">
        <f t="shared" si="0"/>
        <v>1.5834461639027217</v>
      </c>
      <c r="D14" s="38">
        <f t="shared" si="1"/>
        <v>13.572937348504317</v>
      </c>
      <c r="F14" s="40">
        <f t="shared" si="2"/>
        <v>10</v>
      </c>
      <c r="G14" s="43">
        <f t="shared" si="3"/>
        <v>0.08606469447049027</v>
      </c>
      <c r="H14" s="37">
        <f t="shared" si="4"/>
        <v>9.362095177161395</v>
      </c>
      <c r="I14" s="18"/>
      <c r="J14" s="36">
        <f t="shared" si="5"/>
        <v>10</v>
      </c>
      <c r="K14" s="35">
        <f t="shared" si="6"/>
        <v>22.93503252566571</v>
      </c>
      <c r="M14" s="3"/>
      <c r="O14" s="57"/>
    </row>
    <row r="15" spans="2:11" ht="12.75">
      <c r="B15" s="36">
        <f t="shared" si="7"/>
        <v>15</v>
      </c>
      <c r="C15" s="39">
        <f t="shared" si="0"/>
        <v>2.38485188072314</v>
      </c>
      <c r="D15" s="38">
        <f t="shared" si="1"/>
        <v>20.12508297550296</v>
      </c>
      <c r="F15" s="40">
        <f t="shared" si="2"/>
        <v>15</v>
      </c>
      <c r="G15" s="43">
        <f t="shared" si="3"/>
        <v>0.12827766083798403</v>
      </c>
      <c r="H15" s="37">
        <f t="shared" si="4"/>
        <v>13.979447092791375</v>
      </c>
      <c r="I15" s="18"/>
      <c r="J15" s="36">
        <f t="shared" si="5"/>
        <v>15</v>
      </c>
      <c r="K15" s="35">
        <f t="shared" si="6"/>
        <v>34.10453006829434</v>
      </c>
    </row>
    <row r="16" spans="2:11" ht="12.75">
      <c r="B16" s="36">
        <f t="shared" si="7"/>
        <v>20</v>
      </c>
      <c r="C16" s="39">
        <f t="shared" si="0"/>
        <v>3.198113878566324</v>
      </c>
      <c r="D16" s="38">
        <f t="shared" si="1"/>
        <v>26.54063210580494</v>
      </c>
      <c r="F16" s="40">
        <f t="shared" si="2"/>
        <v>20</v>
      </c>
      <c r="G16" s="43">
        <f t="shared" si="3"/>
        <v>0.16951435675033144</v>
      </c>
      <c r="H16" s="37">
        <f t="shared" si="4"/>
        <v>18.47514515963711</v>
      </c>
      <c r="I16" s="18"/>
      <c r="J16" s="36">
        <f t="shared" si="5"/>
        <v>20</v>
      </c>
      <c r="K16" s="35">
        <f t="shared" si="6"/>
        <v>45.01577726544205</v>
      </c>
    </row>
    <row r="17" spans="2:11" ht="12.75">
      <c r="B17" s="36">
        <f t="shared" si="7"/>
        <v>25</v>
      </c>
      <c r="C17" s="39">
        <f t="shared" si="0"/>
        <v>4.027592461967161</v>
      </c>
      <c r="D17" s="38">
        <f t="shared" si="1"/>
        <v>32.83179853809858</v>
      </c>
      <c r="F17" s="40">
        <f t="shared" si="2"/>
        <v>25</v>
      </c>
      <c r="G17" s="43">
        <f t="shared" si="3"/>
        <v>0.20946094605224172</v>
      </c>
      <c r="H17" s="37">
        <f t="shared" si="4"/>
        <v>22.796662165014183</v>
      </c>
      <c r="I17" s="18"/>
      <c r="J17" s="36">
        <f t="shared" si="5"/>
        <v>25</v>
      </c>
      <c r="K17" s="35">
        <f t="shared" si="6"/>
        <v>55.628460703112765</v>
      </c>
    </row>
    <row r="18" spans="2:11" ht="12.75">
      <c r="B18" s="36">
        <f t="shared" si="7"/>
        <v>30</v>
      </c>
      <c r="C18" s="39">
        <f t="shared" si="0"/>
        <v>4.878025152350202</v>
      </c>
      <c r="D18" s="38">
        <f t="shared" si="1"/>
        <v>39.00870910988305</v>
      </c>
      <c r="F18" s="40">
        <f t="shared" si="2"/>
        <v>30</v>
      </c>
      <c r="G18" s="26">
        <f t="shared" si="3"/>
        <v>0.24781341107871718</v>
      </c>
      <c r="H18" s="37">
        <f t="shared" si="4"/>
        <v>26.898387912135746</v>
      </c>
      <c r="I18" s="18"/>
      <c r="J18" s="36">
        <f t="shared" si="5"/>
        <v>30</v>
      </c>
      <c r="K18" s="35">
        <f t="shared" si="6"/>
        <v>65.9070970220188</v>
      </c>
    </row>
    <row r="19" spans="2:11" ht="12.75">
      <c r="B19" s="36">
        <f t="shared" si="7"/>
        <v>35</v>
      </c>
      <c r="C19" s="39">
        <f t="shared" si="0"/>
        <v>5.7546582720770445</v>
      </c>
      <c r="D19" s="38">
        <f t="shared" si="1"/>
        <v>45.07927884292798</v>
      </c>
      <c r="F19" s="40">
        <f t="shared" si="2"/>
        <v>35</v>
      </c>
      <c r="G19" s="43">
        <f t="shared" si="3"/>
        <v>0.28427986641305486</v>
      </c>
      <c r="H19" s="37">
        <f t="shared" si="4"/>
        <v>30.742225613797203</v>
      </c>
      <c r="I19" s="18"/>
      <c r="J19" s="36">
        <f t="shared" si="5"/>
        <v>35</v>
      </c>
      <c r="K19" s="35">
        <f t="shared" si="6"/>
        <v>75.82150445672518</v>
      </c>
    </row>
    <row r="20" spans="2:11" ht="12.75">
      <c r="B20" s="36">
        <f t="shared" si="7"/>
        <v>40</v>
      </c>
      <c r="C20" s="39">
        <f t="shared" si="0"/>
        <v>6.6634088057241625</v>
      </c>
      <c r="D20" s="38">
        <f t="shared" si="1"/>
        <v>51.04903988465809</v>
      </c>
      <c r="F20" s="40">
        <f t="shared" si="2"/>
        <v>40</v>
      </c>
      <c r="G20" s="26">
        <f t="shared" si="3"/>
        <v>0.3185827803111128</v>
      </c>
      <c r="H20" s="37">
        <f t="shared" si="4"/>
        <v>34.29770686224706</v>
      </c>
      <c r="I20" s="18"/>
      <c r="J20" s="36">
        <f t="shared" si="5"/>
        <v>40</v>
      </c>
      <c r="K20" s="35">
        <f t="shared" si="6"/>
        <v>85.34674674690515</v>
      </c>
    </row>
    <row r="21" spans="2:11" ht="12.75">
      <c r="B21" s="36">
        <f t="shared" si="7"/>
        <v>45</v>
      </c>
      <c r="C21" s="39">
        <f t="shared" si="0"/>
        <v>7.611069170602567</v>
      </c>
      <c r="D21" s="38">
        <f t="shared" si="1"/>
        <v>56.92093477989718</v>
      </c>
      <c r="F21" s="40">
        <f t="shared" si="2"/>
        <v>45</v>
      </c>
      <c r="G21" s="43">
        <f t="shared" si="3"/>
        <v>0.3504610868854609</v>
      </c>
      <c r="H21" s="37">
        <f t="shared" si="4"/>
        <v>37.54168355989618</v>
      </c>
      <c r="I21" s="18"/>
      <c r="J21" s="36">
        <f t="shared" si="5"/>
        <v>45</v>
      </c>
      <c r="K21" s="35">
        <f t="shared" si="6"/>
        <v>94.46261833979335</v>
      </c>
    </row>
    <row r="22" spans="2:11" ht="12.75">
      <c r="B22" s="36">
        <f t="shared" si="7"/>
        <v>50</v>
      </c>
      <c r="C22" s="39">
        <f t="shared" si="0"/>
        <v>8.60557292878677</v>
      </c>
      <c r="D22" s="38">
        <f t="shared" si="1"/>
        <v>62.695107036892864</v>
      </c>
      <c r="F22" s="40">
        <f t="shared" si="2"/>
        <v>50</v>
      </c>
      <c r="G22" s="26">
        <f t="shared" si="3"/>
        <v>0.3796721729744206</v>
      </c>
      <c r="H22" s="37">
        <f t="shared" si="4"/>
        <v>40.457677513953975</v>
      </c>
      <c r="I22" s="18"/>
      <c r="J22" s="36">
        <f t="shared" si="5"/>
        <v>50</v>
      </c>
      <c r="K22" s="35">
        <f t="shared" si="6"/>
        <v>100</v>
      </c>
    </row>
    <row r="23" spans="2:11" ht="12.75">
      <c r="B23" s="36">
        <f t="shared" si="7"/>
        <v>55</v>
      </c>
      <c r="C23" s="39">
        <f t="shared" si="0"/>
        <v>9.656347945836107</v>
      </c>
      <c r="D23" s="38">
        <f t="shared" si="1"/>
        <v>68.36876872286595</v>
      </c>
      <c r="F23" s="40">
        <f t="shared" si="2"/>
        <v>55</v>
      </c>
      <c r="G23" s="43">
        <f t="shared" si="3"/>
        <v>0.405993724574719</v>
      </c>
      <c r="H23" s="37">
        <f t="shared" si="4"/>
        <v>43.034980768683994</v>
      </c>
      <c r="I23" s="18"/>
      <c r="J23" s="36">
        <f t="shared" si="5"/>
        <v>55</v>
      </c>
      <c r="K23" s="35">
        <f t="shared" si="6"/>
        <v>100</v>
      </c>
    </row>
    <row r="24" spans="2:11" ht="12.75">
      <c r="B24" s="36">
        <f t="shared" si="7"/>
        <v>60</v>
      </c>
      <c r="C24" s="39">
        <f t="shared" si="0"/>
        <v>10.774797082050005</v>
      </c>
      <c r="D24" s="38">
        <f t="shared" si="1"/>
        <v>73.93632251131659</v>
      </c>
      <c r="F24" s="40">
        <f t="shared" si="2"/>
        <v>60</v>
      </c>
      <c r="G24" s="26">
        <f t="shared" si="3"/>
        <v>0.42922541878529036</v>
      </c>
      <c r="H24" s="37">
        <f t="shared" si="4"/>
        <v>45.267602657296834</v>
      </c>
      <c r="I24" s="18"/>
      <c r="J24" s="36">
        <f t="shared" si="5"/>
        <v>60</v>
      </c>
      <c r="K24" s="35">
        <f t="shared" si="6"/>
        <v>100</v>
      </c>
    </row>
    <row r="25" spans="2:11" ht="12.75">
      <c r="B25" s="36">
        <f t="shared" si="7"/>
        <v>65</v>
      </c>
      <c r="C25" s="39">
        <f t="shared" si="0"/>
        <v>11.974968867259214</v>
      </c>
      <c r="D25" s="38">
        <f t="shared" si="1"/>
        <v>79.39012148644166</v>
      </c>
      <c r="F25" s="40">
        <f t="shared" si="2"/>
        <v>65</v>
      </c>
      <c r="G25" s="43">
        <f t="shared" si="3"/>
        <v>0.4491904483855117</v>
      </c>
      <c r="H25" s="37">
        <f t="shared" si="4"/>
        <v>47.153154454173986</v>
      </c>
      <c r="I25" s="18"/>
      <c r="J25" s="36">
        <f t="shared" si="5"/>
        <v>65</v>
      </c>
      <c r="K25" s="35">
        <f t="shared" si="6"/>
        <v>100</v>
      </c>
    </row>
    <row r="26" spans="2:11" ht="12.75">
      <c r="B26" s="36">
        <f t="shared" si="7"/>
        <v>70</v>
      </c>
      <c r="C26" s="39">
        <f t="shared" si="0"/>
        <v>13.274518655091681</v>
      </c>
      <c r="D26" s="38">
        <f t="shared" si="1"/>
        <v>84.72269196530726</v>
      </c>
      <c r="F26" s="40">
        <f t="shared" si="2"/>
        <v>70</v>
      </c>
      <c r="G26" s="26">
        <f t="shared" si="3"/>
        <v>0.4657368674449109</v>
      </c>
      <c r="H26" s="37">
        <f t="shared" si="4"/>
        <v>48.69175151805905</v>
      </c>
      <c r="I26" s="18"/>
      <c r="J26" s="36">
        <f t="shared" si="5"/>
        <v>70</v>
      </c>
      <c r="K26" s="35">
        <f t="shared" si="6"/>
        <v>100</v>
      </c>
    </row>
    <row r="27" spans="2:11" ht="12.75">
      <c r="B27" s="36">
        <f t="shared" si="7"/>
        <v>75</v>
      </c>
      <c r="C27" s="39">
        <f t="shared" si="0"/>
        <v>14.696127982671833</v>
      </c>
      <c r="D27" s="38">
        <f t="shared" si="1"/>
        <v>89.93222019209627</v>
      </c>
      <c r="F27" s="40">
        <f t="shared" si="2"/>
        <v>75</v>
      </c>
      <c r="G27" s="43">
        <f t="shared" si="3"/>
        <v>0.478738747723445</v>
      </c>
      <c r="H27" s="37">
        <f t="shared" si="4"/>
        <v>49.88499836963177</v>
      </c>
      <c r="I27" s="18"/>
      <c r="J27" s="36">
        <f t="shared" si="5"/>
        <v>75</v>
      </c>
      <c r="K27" s="35">
        <f t="shared" si="6"/>
        <v>100</v>
      </c>
    </row>
    <row r="28" spans="2:11" ht="12.75">
      <c r="B28" s="36">
        <f t="shared" si="7"/>
        <v>80</v>
      </c>
      <c r="C28" s="39">
        <f t="shared" si="0"/>
        <v>16.269674101720575</v>
      </c>
      <c r="D28" s="38">
        <f t="shared" si="1"/>
        <v>95.03534076164844</v>
      </c>
      <c r="F28" s="40">
        <f t="shared" si="2"/>
        <v>80</v>
      </c>
      <c r="G28" s="26">
        <f t="shared" si="3"/>
        <v>0.4880971370614442</v>
      </c>
      <c r="H28" s="37">
        <f t="shared" si="4"/>
        <v>50.73510661827129</v>
      </c>
      <c r="I28" s="18"/>
      <c r="J28" s="36">
        <f t="shared" si="5"/>
        <v>80</v>
      </c>
      <c r="K28" s="35">
        <f t="shared" si="6"/>
        <v>100</v>
      </c>
    </row>
    <row r="29" spans="2:11" ht="12.75">
      <c r="B29" s="36">
        <f t="shared" si="7"/>
        <v>85</v>
      </c>
      <c r="C29" s="39">
        <f t="shared" si="0"/>
        <v>18.035683738287243</v>
      </c>
      <c r="D29" s="38">
        <f t="shared" si="1"/>
        <v>100</v>
      </c>
      <c r="F29" s="40">
        <f t="shared" si="2"/>
        <v>85</v>
      </c>
      <c r="G29" s="43">
        <f t="shared" si="3"/>
        <v>0.49374081246529666</v>
      </c>
      <c r="H29" s="37">
        <f t="shared" si="4"/>
        <v>51.2441810367204</v>
      </c>
      <c r="I29" s="18"/>
      <c r="J29" s="36">
        <f t="shared" si="5"/>
        <v>85</v>
      </c>
      <c r="K29" s="35">
        <f t="shared" si="6"/>
        <v>100</v>
      </c>
    </row>
    <row r="30" spans="2:11" ht="12.75">
      <c r="B30" s="36">
        <f t="shared" si="7"/>
        <v>90</v>
      </c>
      <c r="C30" s="39">
        <f t="shared" si="0"/>
        <v>20.05110789817573</v>
      </c>
      <c r="D30" s="38">
        <f t="shared" si="1"/>
        <v>100</v>
      </c>
      <c r="F30" s="40">
        <f t="shared" si="2"/>
        <v>90</v>
      </c>
      <c r="G30" s="43">
        <f t="shared" si="3"/>
        <v>0.4956268221574345</v>
      </c>
      <c r="H30" s="37">
        <f t="shared" si="4"/>
        <v>51.41369674699283</v>
      </c>
      <c r="I30" s="18"/>
      <c r="J30" s="36">
        <f t="shared" si="5"/>
        <v>90</v>
      </c>
      <c r="K30" s="35">
        <f t="shared" si="6"/>
        <v>100</v>
      </c>
    </row>
    <row r="31" spans="2:11" ht="12.75">
      <c r="B31" s="22"/>
      <c r="C31" s="23"/>
      <c r="D31" s="24"/>
      <c r="F31" s="25"/>
      <c r="G31" s="26"/>
      <c r="H31" s="18"/>
      <c r="I31" s="18"/>
      <c r="J31" s="22"/>
      <c r="K31" s="27"/>
    </row>
    <row r="32" spans="2:8" ht="13.5" thickBot="1">
      <c r="B32" s="17" t="s">
        <v>25</v>
      </c>
      <c r="C32" s="17"/>
      <c r="D32" s="17"/>
      <c r="E32" s="6"/>
      <c r="F32" s="6"/>
      <c r="G32" s="6"/>
      <c r="H32" s="6"/>
    </row>
    <row r="33" spans="2:8" ht="13.5" thickBot="1">
      <c r="B33" s="17" t="s">
        <v>26</v>
      </c>
      <c r="C33" s="17"/>
      <c r="D33" s="42">
        <v>48</v>
      </c>
      <c r="E33" s="6"/>
      <c r="F33" s="6" t="s">
        <v>27</v>
      </c>
      <c r="G33" s="6"/>
      <c r="H33" s="6"/>
    </row>
    <row r="35" spans="2:11" ht="12.75">
      <c r="B35" s="41">
        <f>$D33</f>
        <v>48</v>
      </c>
      <c r="C35" s="39">
        <f>ABS(20*LOG(ABS(($D$5+(1-$D$5)*COS($D$7*PI()/180/2+$B35*PI()/180))/($D$5+(1-$D$5)*COS($D$7*PI()/180/2-$B35*PI()/180)))))</f>
        <v>8.201585191404074</v>
      </c>
      <c r="D35" s="45">
        <f>(1.729349558*10^-4*$C35^4-4.932667999*10^-3*$C35^3-0.1485249855*$C35*$C35+8.81863307*$C35)</f>
        <v>60.39727722278575</v>
      </c>
      <c r="F35" s="47">
        <f>$B35</f>
        <v>48</v>
      </c>
      <c r="G35" s="43">
        <f>($H$7*SIN($B35*PI()/180))/343*1000</f>
        <v>0.368322508254102</v>
      </c>
      <c r="H35" s="44">
        <f>(21.090084*$G35^4-61.293151*$G35^3+17.099029*$G35*$G35+107.74868*$G35)</f>
        <v>39.33144064689691</v>
      </c>
      <c r="I35" s="18"/>
      <c r="J35" s="48">
        <f>$B35</f>
        <v>48</v>
      </c>
      <c r="K35" s="46">
        <f>(D35+H35)</f>
        <v>99.72871786968267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 der Hörereignisrichtung - sengpielaudio</dc:title>
  <dc:subject>für alle Äquivalenzmikrofonsysteme</dc:subject>
  <dc:creator>Eberhard Sengpiel - sengpielaudio</dc:creator>
  <cp:keywords/>
  <dc:description/>
  <cp:lastModifiedBy> </cp:lastModifiedBy>
  <cp:lastPrinted>2003-09-18T08:47:50Z</cp:lastPrinted>
  <dcterms:created xsi:type="dcterms:W3CDTF">2001-09-28T14:50:13Z</dcterms:created>
  <dcterms:modified xsi:type="dcterms:W3CDTF">2009-11-11T05:30:47Z</dcterms:modified>
  <cp:category/>
  <cp:version/>
  <cp:contentType/>
  <cp:contentStatus/>
</cp:coreProperties>
</file>